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esktop\ARTÍCULO 8\ARTÍCULO 8, DIRECCIÓN DE CULTURA, NOVIEMBRE 2020\Fracción VI\Inciso h\"/>
    </mc:Choice>
  </mc:AlternateContent>
  <bookViews>
    <workbookView xWindow="0" yWindow="0" windowWidth="20490" windowHeight="5055"/>
  </bookViews>
  <sheets>
    <sheet name="Hoja1" sheetId="1" r:id="rId1"/>
  </sheets>
  <externalReferences>
    <externalReference r:id="rId2"/>
  </externalReferences>
  <definedNames>
    <definedName name="Año_Calendario">[1]Enero!$N$2</definedName>
    <definedName name="DíasDeTareas" localSheetId="0">[1]Noviembre!$L$4:$L$37</definedName>
    <definedName name="NovDom1">DATE(Año_Calendario,11,1)-WEEKDAY(DATE(Año_Calendario,11,1))+1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<sst xmlns="http://schemas.openxmlformats.org/spreadsheetml/2006/main" count="44" uniqueCount="29">
  <si>
    <t>NOVIEMBRE</t>
  </si>
  <si>
    <t>TAREAS</t>
  </si>
  <si>
    <t>L</t>
  </si>
  <si>
    <t>M</t>
  </si>
  <si>
    <t>X</t>
  </si>
  <si>
    <t>J</t>
  </si>
  <si>
    <t>V</t>
  </si>
  <si>
    <t>S</t>
  </si>
  <si>
    <t>D</t>
  </si>
  <si>
    <t>LUN</t>
  </si>
  <si>
    <t>Resolver pendientes en oficina (Casa de la Cultura)</t>
  </si>
  <si>
    <t>Resolver pendientes en oficina (Casa de la Cultura), Reunión en presidencia</t>
  </si>
  <si>
    <t>Resolver pendientes en oficina (Casa de la Cultura) Acomodo de una parte del nacimiento en la plaza principal</t>
  </si>
  <si>
    <t>MAR</t>
  </si>
  <si>
    <t xml:space="preserve">Resolver pendientes en oficina (Casa de la Cultura), Reunión de directores en presidencia </t>
  </si>
  <si>
    <t>HORARIO SEMANAL</t>
  </si>
  <si>
    <t xml:space="preserve">Resolver pendientes en oficina (Casa de la Cultura) Resolver pendientes en presidencia </t>
  </si>
  <si>
    <t xml:space="preserve">Resolver pendientes en oficina (Casa de la Cultura) </t>
  </si>
  <si>
    <t>MIÉ</t>
  </si>
  <si>
    <t>JUE</t>
  </si>
  <si>
    <t>VIE</t>
  </si>
  <si>
    <t xml:space="preserve">Resolver pendientes en oficina (Casa de la Cultura). 12ª  Sesión Ordinaria del Consejo Municipal de Cultura y las Artes </t>
  </si>
  <si>
    <t>Resolver pendientes en oficina (Casa de la Cultura), Resolver pendientes en presidencia, Salida a Guadalajara a Secretaría de Cultura</t>
  </si>
  <si>
    <t xml:space="preserve">Resolver pendientes en oficina (casa de la Cultura)  </t>
  </si>
  <si>
    <t>Resolver pendientes en oficina (Casa de la Cultura). Reparación de las figuras del nacimiento, acomodo de las figuras del nacimiento en la plaza principal.</t>
  </si>
  <si>
    <t>Nota:  las actividades frecuentes de la Dirección de Cultura son la organización de eventos culturales, el seguimiento a los Talleres Artísticos, a la Escuela de Música, las clases de Canto, recibir y entregar oficios varios.</t>
  </si>
  <si>
    <t>SÁB.</t>
  </si>
  <si>
    <t>Salida a Quila para el ensamble del Mariachi</t>
  </si>
  <si>
    <t>DOM.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</si>
</sst>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6" x14ac:knownFonts="1">
    <font>
      <sz val="11"/>
      <color theme="1"/>
      <name val="Calibri"/>
      <family val="2"/>
      <scheme val="minor"/>
    </font>
    <font>
      <b/>
      <sz val="24"/>
      <color theme="4"/>
      <name val="Calibri Light"/>
      <family val="2"/>
      <scheme val="major"/>
    </font>
    <font>
      <b/>
      <sz val="17"/>
      <color theme="4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.5"/>
      <color theme="1" tint="0.249977111117893"/>
      <name val="Calibri"/>
      <family val="2"/>
      <scheme val="minor"/>
    </font>
    <font>
      <b/>
      <sz val="12"/>
      <color theme="4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 Light"/>
      <family val="2"/>
      <scheme val="major"/>
    </font>
    <font>
      <b/>
      <sz val="8.5"/>
      <color rgb="FFFF0000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2065187536243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4" tint="0.79995117038483843"/>
      </right>
      <top style="thin">
        <color theme="5"/>
      </top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ont="1"/>
    <xf numFmtId="0" fontId="0" fillId="0" borderId="1" xfId="0" applyFont="1" applyBorder="1"/>
    <xf numFmtId="0" fontId="1" fillId="0" borderId="2" xfId="0" applyFont="1" applyFill="1" applyBorder="1" applyAlignment="1">
      <alignment horizontal="center" vertical="center" textRotation="90"/>
    </xf>
    <xf numFmtId="0" fontId="0" fillId="0" borderId="3" xfId="0" applyFont="1" applyBorder="1"/>
    <xf numFmtId="0" fontId="0" fillId="0" borderId="4" xfId="0" applyFont="1" applyBorder="1"/>
    <xf numFmtId="0" fontId="2" fillId="0" borderId="5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0" fillId="0" borderId="7" xfId="0" applyFont="1" applyBorder="1"/>
    <xf numFmtId="0" fontId="1" fillId="0" borderId="8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/>
    </xf>
    <xf numFmtId="0" fontId="0" fillId="0" borderId="9" xfId="0" applyFont="1" applyBorder="1"/>
    <xf numFmtId="0" fontId="2" fillId="0" borderId="10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0" fontId="0" fillId="0" borderId="12" xfId="0" applyFont="1" applyBorder="1"/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textRotation="90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5" fillId="0" borderId="16" xfId="0" applyFont="1" applyBorder="1" applyAlignment="1">
      <alignment horizontal="right" vertical="center" textRotation="90"/>
    </xf>
    <xf numFmtId="0" fontId="6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0" xfId="0" applyFont="1" applyBorder="1" applyAlignment="1">
      <alignment horizontal="right" vertical="center" textRotation="90"/>
    </xf>
    <xf numFmtId="0" fontId="6" fillId="0" borderId="0" xfId="0" applyFont="1" applyBorder="1" applyAlignment="1">
      <alignment horizontal="right" vertical="center"/>
    </xf>
    <xf numFmtId="0" fontId="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" fillId="0" borderId="21" xfId="0" applyFont="1" applyFill="1" applyBorder="1" applyAlignment="1">
      <alignment horizontal="center" vertical="center" textRotation="90"/>
    </xf>
    <xf numFmtId="164" fontId="8" fillId="0" borderId="22" xfId="0" applyNumberFormat="1" applyFont="1" applyFill="1" applyBorder="1" applyAlignment="1">
      <alignment horizontal="left" vertical="center" wrapText="1" indent="1"/>
    </xf>
    <xf numFmtId="0" fontId="0" fillId="0" borderId="23" xfId="0" applyFont="1" applyBorder="1"/>
    <xf numFmtId="0" fontId="5" fillId="0" borderId="24" xfId="0" applyFont="1" applyBorder="1" applyAlignment="1">
      <alignment horizontal="right" vertical="center" textRotation="90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2" borderId="27" xfId="0" applyFont="1" applyFill="1" applyBorder="1" applyAlignment="1">
      <alignment horizontal="left" indent="1"/>
    </xf>
    <xf numFmtId="0" fontId="10" fillId="2" borderId="28" xfId="0" applyFont="1" applyFill="1" applyBorder="1" applyAlignment="1">
      <alignment horizontal="left" indent="1"/>
    </xf>
    <xf numFmtId="0" fontId="10" fillId="2" borderId="29" xfId="0" applyFont="1" applyFill="1" applyBorder="1" applyAlignment="1">
      <alignment horizontal="left" indent="1"/>
    </xf>
    <xf numFmtId="0" fontId="10" fillId="2" borderId="9" xfId="0" applyFont="1" applyFill="1" applyBorder="1" applyAlignment="1">
      <alignment horizontal="left" indent="1"/>
    </xf>
    <xf numFmtId="49" fontId="11" fillId="3" borderId="27" xfId="0" applyNumberFormat="1" applyFont="1" applyFill="1" applyBorder="1" applyAlignment="1">
      <alignment horizontal="left" indent="1"/>
    </xf>
    <xf numFmtId="49" fontId="11" fillId="3" borderId="28" xfId="0" applyNumberFormat="1" applyFont="1" applyFill="1" applyBorder="1" applyAlignment="1">
      <alignment horizontal="left" indent="1"/>
    </xf>
    <xf numFmtId="49" fontId="11" fillId="3" borderId="29" xfId="0" applyNumberFormat="1" applyFont="1" applyFill="1" applyBorder="1" applyAlignment="1">
      <alignment horizontal="left" indent="1"/>
    </xf>
    <xf numFmtId="49" fontId="11" fillId="3" borderId="9" xfId="0" applyNumberFormat="1" applyFont="1" applyFill="1" applyBorder="1" applyAlignment="1">
      <alignment horizontal="left" indent="1"/>
    </xf>
    <xf numFmtId="0" fontId="12" fillId="3" borderId="30" xfId="0" applyFont="1" applyFill="1" applyBorder="1" applyAlignment="1">
      <alignment horizontal="left" vertical="top" indent="1"/>
    </xf>
    <xf numFmtId="0" fontId="12" fillId="3" borderId="31" xfId="0" applyFont="1" applyFill="1" applyBorder="1" applyAlignment="1">
      <alignment horizontal="left" vertical="top" indent="1"/>
    </xf>
    <xf numFmtId="0" fontId="12" fillId="3" borderId="32" xfId="0" applyFont="1" applyFill="1" applyBorder="1" applyAlignment="1">
      <alignment horizontal="left" vertical="top" indent="1"/>
    </xf>
    <xf numFmtId="164" fontId="12" fillId="3" borderId="31" xfId="0" applyNumberFormat="1" applyFont="1" applyFill="1" applyBorder="1" applyAlignment="1">
      <alignment horizontal="left" vertical="top" indent="1"/>
    </xf>
    <xf numFmtId="164" fontId="12" fillId="3" borderId="33" xfId="0" applyNumberFormat="1" applyFont="1" applyFill="1" applyBorder="1" applyAlignment="1">
      <alignment horizontal="left" vertical="top" indent="1"/>
    </xf>
    <xf numFmtId="0" fontId="6" fillId="0" borderId="34" xfId="0" applyFont="1" applyBorder="1" applyAlignment="1">
      <alignment horizontal="right" vertical="center"/>
    </xf>
    <xf numFmtId="0" fontId="6" fillId="0" borderId="34" xfId="0" applyFont="1" applyBorder="1" applyAlignment="1">
      <alignment horizontal="center"/>
    </xf>
    <xf numFmtId="49" fontId="11" fillId="3" borderId="28" xfId="0" applyNumberFormat="1" applyFont="1" applyFill="1" applyBorder="1" applyAlignment="1">
      <alignment horizontal="left" vertical="center" indent="1"/>
    </xf>
    <xf numFmtId="49" fontId="11" fillId="3" borderId="9" xfId="0" applyNumberFormat="1" applyFont="1" applyFill="1" applyBorder="1" applyAlignment="1">
      <alignment horizontal="left" vertical="center" indent="1"/>
    </xf>
    <xf numFmtId="0" fontId="5" fillId="0" borderId="24" xfId="0" applyFont="1" applyBorder="1" applyAlignment="1">
      <alignment vertical="center" textRotation="90"/>
    </xf>
    <xf numFmtId="0" fontId="5" fillId="0" borderId="16" xfId="0" applyFont="1" applyBorder="1" applyAlignment="1">
      <alignment vertical="center" textRotation="90"/>
    </xf>
    <xf numFmtId="49" fontId="11" fillId="3" borderId="35" xfId="0" applyNumberFormat="1" applyFont="1" applyFill="1" applyBorder="1" applyAlignment="1">
      <alignment horizontal="left" indent="1"/>
    </xf>
    <xf numFmtId="49" fontId="11" fillId="3" borderId="36" xfId="0" applyNumberFormat="1" applyFont="1" applyFill="1" applyBorder="1" applyAlignment="1">
      <alignment horizontal="left" indent="1"/>
    </xf>
    <xf numFmtId="49" fontId="11" fillId="3" borderId="37" xfId="0" applyNumberFormat="1" applyFont="1" applyFill="1" applyBorder="1" applyAlignment="1">
      <alignment horizontal="left" indent="1"/>
    </xf>
    <xf numFmtId="49" fontId="11" fillId="3" borderId="38" xfId="0" applyNumberFormat="1" applyFont="1" applyFill="1" applyBorder="1" applyAlignment="1">
      <alignment horizontal="left" indent="1"/>
    </xf>
    <xf numFmtId="0" fontId="13" fillId="3" borderId="31" xfId="0" applyFont="1" applyFill="1" applyBorder="1" applyAlignment="1">
      <alignment horizontal="left" vertical="top" indent="1"/>
    </xf>
    <xf numFmtId="0" fontId="13" fillId="3" borderId="33" xfId="0" applyFont="1" applyFill="1" applyBorder="1" applyAlignment="1">
      <alignment horizontal="left" vertical="top" indent="1"/>
    </xf>
    <xf numFmtId="0" fontId="12" fillId="3" borderId="33" xfId="0" applyFont="1" applyFill="1" applyBorder="1" applyAlignment="1">
      <alignment horizontal="left" vertical="top" indent="1"/>
    </xf>
    <xf numFmtId="0" fontId="12" fillId="3" borderId="8" xfId="0" applyFont="1" applyFill="1" applyBorder="1" applyAlignment="1">
      <alignment horizontal="left" vertical="top" indent="1"/>
    </xf>
    <xf numFmtId="0" fontId="12" fillId="3" borderId="0" xfId="0" applyFont="1" applyFill="1" applyBorder="1" applyAlignment="1">
      <alignment horizontal="left" vertical="top" indent="1"/>
    </xf>
    <xf numFmtId="0" fontId="12" fillId="3" borderId="9" xfId="0" applyFont="1" applyFill="1" applyBorder="1" applyAlignment="1">
      <alignment horizontal="left" vertical="top" indent="1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49" fontId="14" fillId="3" borderId="39" xfId="0" applyNumberFormat="1" applyFont="1" applyFill="1" applyBorder="1" applyAlignment="1">
      <alignment horizontal="center" vertical="top" wrapText="1"/>
    </xf>
    <xf numFmtId="49" fontId="14" fillId="3" borderId="40" xfId="0" applyNumberFormat="1" applyFont="1" applyFill="1" applyBorder="1" applyAlignment="1">
      <alignment horizontal="center" vertical="top" wrapText="1"/>
    </xf>
    <xf numFmtId="49" fontId="14" fillId="3" borderId="38" xfId="0" applyNumberFormat="1" applyFont="1" applyFill="1" applyBorder="1" applyAlignment="1">
      <alignment horizontal="center" vertical="top" wrapText="1"/>
    </xf>
    <xf numFmtId="49" fontId="14" fillId="3" borderId="8" xfId="0" applyNumberFormat="1" applyFont="1" applyFill="1" applyBorder="1" applyAlignment="1">
      <alignment horizontal="center" vertical="top" wrapText="1"/>
    </xf>
    <xf numFmtId="49" fontId="14" fillId="3" borderId="0" xfId="0" applyNumberFormat="1" applyFont="1" applyFill="1" applyBorder="1" applyAlignment="1">
      <alignment horizontal="center" vertical="top" wrapText="1"/>
    </xf>
    <xf numFmtId="49" fontId="14" fillId="3" borderId="9" xfId="0" applyNumberFormat="1" applyFont="1" applyFill="1" applyBorder="1" applyAlignment="1">
      <alignment horizontal="center" vertical="top" wrapText="1"/>
    </xf>
    <xf numFmtId="49" fontId="14" fillId="3" borderId="8" xfId="0" applyNumberFormat="1" applyFont="1" applyFill="1" applyBorder="1" applyAlignment="1">
      <alignment horizontal="center" vertical="top" wrapText="1"/>
    </xf>
    <xf numFmtId="49" fontId="14" fillId="3" borderId="0" xfId="0" applyNumberFormat="1" applyFont="1" applyFill="1" applyBorder="1" applyAlignment="1">
      <alignment horizontal="center" vertical="top" wrapText="1"/>
    </xf>
    <xf numFmtId="49" fontId="14" fillId="3" borderId="9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7" fillId="0" borderId="41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12" fillId="3" borderId="43" xfId="0" applyFont="1" applyFill="1" applyBorder="1" applyAlignment="1">
      <alignment horizontal="left" vertical="top" indent="1"/>
    </xf>
    <xf numFmtId="0" fontId="12" fillId="3" borderId="44" xfId="0" applyFont="1" applyFill="1" applyBorder="1" applyAlignment="1">
      <alignment horizontal="left" vertical="top" indent="1"/>
    </xf>
    <xf numFmtId="0" fontId="12" fillId="3" borderId="45" xfId="0" applyFont="1" applyFill="1" applyBorder="1" applyAlignment="1">
      <alignment horizontal="left" vertical="top" indent="1"/>
    </xf>
    <xf numFmtId="164" fontId="12" fillId="3" borderId="44" xfId="0" applyNumberFormat="1" applyFont="1" applyFill="1" applyBorder="1" applyAlignment="1">
      <alignment horizontal="left" vertical="top" indent="1"/>
    </xf>
    <xf numFmtId="164" fontId="12" fillId="3" borderId="23" xfId="0" applyNumberFormat="1" applyFont="1" applyFill="1" applyBorder="1" applyAlignment="1">
      <alignment horizontal="left" vertical="top" indent="1"/>
    </xf>
    <xf numFmtId="164" fontId="6" fillId="0" borderId="22" xfId="0" applyNumberFormat="1" applyFont="1" applyFill="1" applyBorder="1" applyAlignment="1">
      <alignment horizontal="center"/>
    </xf>
    <xf numFmtId="164" fontId="15" fillId="0" borderId="19" xfId="0" applyNumberFormat="1" applyFont="1" applyFill="1" applyBorder="1" applyAlignment="1">
      <alignment horizontal="left"/>
    </xf>
    <xf numFmtId="164" fontId="15" fillId="0" borderId="20" xfId="0" applyNumberFormat="1" applyFont="1" applyFill="1" applyBorder="1" applyAlignment="1">
      <alignment horizontal="left"/>
    </xf>
    <xf numFmtId="164" fontId="12" fillId="3" borderId="0" xfId="0" applyNumberFormat="1" applyFont="1" applyFill="1" applyBorder="1" applyAlignment="1">
      <alignment horizontal="left" vertical="top" indent="1"/>
    </xf>
    <xf numFmtId="0" fontId="5" fillId="0" borderId="16" xfId="0" applyFont="1" applyBorder="1" applyAlignment="1">
      <alignment horizontal="right" vertical="center" textRotation="90"/>
    </xf>
    <xf numFmtId="164" fontId="6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left"/>
    </xf>
    <xf numFmtId="0" fontId="6" fillId="0" borderId="0" xfId="0" applyFont="1"/>
  </cellXfs>
  <cellStyles count="1">
    <cellStyle name="Normal" xfId="0" builtinId="0"/>
  </cellStyles>
  <dxfs count="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GENDA%20DIARIA\2020\AGENDA%20CULTUR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">
          <cell r="N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L4">
            <v>9</v>
          </cell>
        </row>
        <row r="5">
          <cell r="L5">
            <v>16</v>
          </cell>
        </row>
        <row r="6">
          <cell r="L6">
            <v>23</v>
          </cell>
        </row>
        <row r="7">
          <cell r="L7">
            <v>30</v>
          </cell>
        </row>
        <row r="10">
          <cell r="L10">
            <v>3</v>
          </cell>
        </row>
        <row r="11">
          <cell r="L11">
            <v>10</v>
          </cell>
        </row>
        <row r="12">
          <cell r="L12">
            <v>17</v>
          </cell>
        </row>
        <row r="13">
          <cell r="L13">
            <v>24</v>
          </cell>
        </row>
        <row r="16">
          <cell r="L16">
            <v>4</v>
          </cell>
        </row>
        <row r="17">
          <cell r="L17">
            <v>11</v>
          </cell>
        </row>
        <row r="18">
          <cell r="L18">
            <v>18</v>
          </cell>
        </row>
        <row r="19">
          <cell r="L19">
            <v>25</v>
          </cell>
        </row>
        <row r="22">
          <cell r="L22">
            <v>5</v>
          </cell>
        </row>
        <row r="23">
          <cell r="L23">
            <v>12</v>
          </cell>
        </row>
        <row r="24">
          <cell r="L24">
            <v>19</v>
          </cell>
        </row>
        <row r="25">
          <cell r="L25">
            <v>26</v>
          </cell>
        </row>
        <row r="29">
          <cell r="L29">
            <v>6</v>
          </cell>
        </row>
        <row r="30">
          <cell r="L30">
            <v>13</v>
          </cell>
        </row>
        <row r="31">
          <cell r="L31">
            <v>20</v>
          </cell>
        </row>
        <row r="32">
          <cell r="L32">
            <v>27</v>
          </cell>
        </row>
        <row r="34">
          <cell r="L34">
            <v>28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O5" sqref="O5"/>
    </sheetView>
  </sheetViews>
  <sheetFormatPr baseColWidth="10" defaultRowHeight="15" x14ac:dyDescent="0.25"/>
  <cols>
    <col min="1" max="1" width="0.140625" customWidth="1"/>
    <col min="2" max="2" width="6.7109375" customWidth="1"/>
    <col min="3" max="3" width="4.5703125" customWidth="1"/>
    <col min="4" max="4" width="4.42578125" customWidth="1"/>
    <col min="5" max="5" width="4.140625" customWidth="1"/>
    <col min="6" max="7" width="4" customWidth="1"/>
    <col min="8" max="8" width="4.85546875" customWidth="1"/>
    <col min="9" max="9" width="4.42578125" customWidth="1"/>
    <col min="11" max="11" width="6" customWidth="1"/>
    <col min="12" max="12" width="8" customWidth="1"/>
    <col min="13" max="13" width="97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</row>
    <row r="2" spans="1:14" x14ac:dyDescent="0.25">
      <c r="A2" s="2"/>
      <c r="B2" s="3" t="s">
        <v>0</v>
      </c>
      <c r="C2" s="4"/>
      <c r="D2" s="4"/>
      <c r="E2" s="4"/>
      <c r="F2" s="4"/>
      <c r="G2" s="4"/>
      <c r="H2" s="4"/>
      <c r="I2" s="4"/>
      <c r="J2" s="5"/>
      <c r="K2" s="6" t="s">
        <v>1</v>
      </c>
      <c r="L2" s="7">
        <v>2013</v>
      </c>
      <c r="M2" s="7"/>
      <c r="N2" s="8"/>
    </row>
    <row r="3" spans="1:14" x14ac:dyDescent="0.25">
      <c r="A3" s="2"/>
      <c r="B3" s="9"/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1"/>
      <c r="K3" s="12"/>
      <c r="L3" s="13"/>
      <c r="M3" s="13"/>
      <c r="N3" s="14"/>
    </row>
    <row r="4" spans="1:14" x14ac:dyDescent="0.25">
      <c r="A4" s="2"/>
      <c r="B4" s="9"/>
      <c r="C4" s="15">
        <f>IF(DAY(NovDom1)=1,NovDom1-6,NovDom1+1)</f>
        <v>44130</v>
      </c>
      <c r="D4" s="15">
        <f>IF(DAY(NovDom1)=1,NovDom1-5,NovDom1+2)</f>
        <v>44131</v>
      </c>
      <c r="E4" s="15">
        <f>IF(DAY(NovDom1)=1,NovDom1-4,NovDom1+3)</f>
        <v>44132</v>
      </c>
      <c r="F4" s="15">
        <f>IF(DAY(NovDom1)=1,NovDom1-3,NovDom1+4)</f>
        <v>44133</v>
      </c>
      <c r="G4" s="15">
        <f>IF(DAY(NovDom1)=1,NovDom1-2,NovDom1+5)</f>
        <v>44134</v>
      </c>
      <c r="H4" s="15">
        <f>IF(DAY(NovDom1)=1,NovDom1-1,NovDom1+6)</f>
        <v>44135</v>
      </c>
      <c r="I4" s="15">
        <f>IF(DAY(NovDom1)=1,NovDom1,NovDom1+7)</f>
        <v>44136</v>
      </c>
      <c r="J4" s="11"/>
      <c r="K4" s="16" t="s">
        <v>9</v>
      </c>
      <c r="L4" s="17">
        <v>9</v>
      </c>
      <c r="M4" s="18" t="s">
        <v>10</v>
      </c>
      <c r="N4" s="19"/>
    </row>
    <row r="5" spans="1:14" x14ac:dyDescent="0.25">
      <c r="A5" s="2"/>
      <c r="B5" s="9"/>
      <c r="C5" s="15">
        <f>IF(DAY(NovDom1)=1,NovDom1+1,NovDom1+8)</f>
        <v>44137</v>
      </c>
      <c r="D5" s="15">
        <f>IF(DAY(NovDom1)=1,NovDom1+2,NovDom1+9)</f>
        <v>44138</v>
      </c>
      <c r="E5" s="15">
        <f>IF(DAY(NovDom1)=1,NovDom1+3,NovDom1+10)</f>
        <v>44139</v>
      </c>
      <c r="F5" s="15">
        <f>IF(DAY(NovDom1)=1,NovDom1+4,NovDom1+11)</f>
        <v>44140</v>
      </c>
      <c r="G5" s="15">
        <f>IF(DAY(NovDom1)=1,NovDom1+5,NovDom1+12)</f>
        <v>44141</v>
      </c>
      <c r="H5" s="15">
        <f>IF(DAY(NovDom1)=1,NovDom1+6,NovDom1+13)</f>
        <v>44142</v>
      </c>
      <c r="I5" s="15">
        <f>IF(DAY(NovDom1)=1,NovDom1+7,NovDom1+14)</f>
        <v>44143</v>
      </c>
      <c r="J5" s="11"/>
      <c r="K5" s="20"/>
      <c r="L5" s="21">
        <v>16</v>
      </c>
      <c r="M5" s="22" t="s">
        <v>10</v>
      </c>
      <c r="N5" s="23"/>
    </row>
    <row r="6" spans="1:14" x14ac:dyDescent="0.25">
      <c r="A6" s="2"/>
      <c r="B6" s="9"/>
      <c r="C6" s="15">
        <f>IF(DAY(NovDom1)=1,NovDom1+8,NovDom1+15)</f>
        <v>44144</v>
      </c>
      <c r="D6" s="15">
        <f>IF(DAY(NovDom1)=1,NovDom1+9,NovDom1+16)</f>
        <v>44145</v>
      </c>
      <c r="E6" s="15">
        <f>IF(DAY(NovDom1)=1,NovDom1+10,NovDom1+17)</f>
        <v>44146</v>
      </c>
      <c r="F6" s="15">
        <f>IF(DAY(NovDom1)=1,NovDom1+11,NovDom1+18)</f>
        <v>44147</v>
      </c>
      <c r="G6" s="15">
        <f>IF(DAY(NovDom1)=1,NovDom1+12,NovDom1+19)</f>
        <v>44148</v>
      </c>
      <c r="H6" s="15">
        <f>IF(DAY(NovDom1)=1,NovDom1+13,NovDom1+20)</f>
        <v>44149</v>
      </c>
      <c r="I6" s="15">
        <f>IF(DAY(NovDom1)=1,NovDom1+14,NovDom1+21)</f>
        <v>44150</v>
      </c>
      <c r="J6" s="11"/>
      <c r="K6" s="20"/>
      <c r="L6" s="21">
        <v>23</v>
      </c>
      <c r="M6" s="22" t="s">
        <v>11</v>
      </c>
      <c r="N6" s="23"/>
    </row>
    <row r="7" spans="1:14" x14ac:dyDescent="0.25">
      <c r="A7" s="2"/>
      <c r="B7" s="9"/>
      <c r="C7" s="15">
        <f>IF(DAY(NovDom1)=1,NovDom1+15,NovDom1+22)</f>
        <v>44151</v>
      </c>
      <c r="D7" s="15">
        <f>IF(DAY(NovDom1)=1,NovDom1+16,NovDom1+23)</f>
        <v>44152</v>
      </c>
      <c r="E7" s="15">
        <f>IF(DAY(NovDom1)=1,NovDom1+17,NovDom1+24)</f>
        <v>44153</v>
      </c>
      <c r="F7" s="15">
        <f>IF(DAY(NovDom1)=1,NovDom1+18,NovDom1+25)</f>
        <v>44154</v>
      </c>
      <c r="G7" s="15">
        <f>IF(DAY(NovDom1)=1,NovDom1+19,NovDom1+26)</f>
        <v>44155</v>
      </c>
      <c r="H7" s="15">
        <f>IF(DAY(NovDom1)=1,NovDom1+20,NovDom1+27)</f>
        <v>44156</v>
      </c>
      <c r="I7" s="15">
        <f>IF(DAY(NovDom1)=1,NovDom1+21,NovDom1+28)</f>
        <v>44157</v>
      </c>
      <c r="J7" s="11"/>
      <c r="K7" s="24"/>
      <c r="L7" s="21">
        <v>30</v>
      </c>
      <c r="M7" s="22" t="s">
        <v>12</v>
      </c>
      <c r="N7" s="23"/>
    </row>
    <row r="8" spans="1:14" x14ac:dyDescent="0.25">
      <c r="A8" s="2"/>
      <c r="B8" s="9"/>
      <c r="C8" s="15">
        <f>IF(DAY(NovDom1)=1,NovDom1+22,NovDom1+29)</f>
        <v>44158</v>
      </c>
      <c r="D8" s="15">
        <f>IF(DAY(NovDom1)=1,NovDom1+23,NovDom1+30)</f>
        <v>44159</v>
      </c>
      <c r="E8" s="15">
        <f>IF(DAY(NovDom1)=1,NovDom1+24,NovDom1+31)</f>
        <v>44160</v>
      </c>
      <c r="F8" s="15">
        <f>IF(DAY(NovDom1)=1,NovDom1+25,NovDom1+32)</f>
        <v>44161</v>
      </c>
      <c r="G8" s="15">
        <f>IF(DAY(NovDom1)=1,NovDom1+26,NovDom1+33)</f>
        <v>44162</v>
      </c>
      <c r="H8" s="15">
        <f>IF(DAY(NovDom1)=1,NovDom1+27,NovDom1+34)</f>
        <v>44163</v>
      </c>
      <c r="I8" s="15">
        <f>IF(DAY(NovDom1)=1,NovDom1+28,NovDom1+35)</f>
        <v>44164</v>
      </c>
      <c r="J8" s="11"/>
      <c r="K8" s="24"/>
      <c r="L8" s="21"/>
      <c r="M8" s="22"/>
      <c r="N8" s="23"/>
    </row>
    <row r="9" spans="1:14" x14ac:dyDescent="0.25">
      <c r="A9" s="2"/>
      <c r="B9" s="9"/>
      <c r="C9" s="15">
        <f>IF(DAY(NovDom1)=1,NovDom1+29,NovDom1+36)</f>
        <v>44165</v>
      </c>
      <c r="D9" s="15">
        <f>IF(DAY(NovDom1)=1,NovDom1+30,NovDom1+37)</f>
        <v>44166</v>
      </c>
      <c r="E9" s="15">
        <f>IF(DAY(NovDom1)=1,NovDom1+31,NovDom1+38)</f>
        <v>44167</v>
      </c>
      <c r="F9" s="15">
        <f>IF(DAY(NovDom1)=1,NovDom1+32,NovDom1+39)</f>
        <v>44168</v>
      </c>
      <c r="G9" s="15">
        <f>IF(DAY(NovDom1)=1,NovDom1+33,NovDom1+40)</f>
        <v>44169</v>
      </c>
      <c r="H9" s="15">
        <f>IF(DAY(NovDom1)=1,NovDom1+34,NovDom1+41)</f>
        <v>44170</v>
      </c>
      <c r="I9" s="15">
        <f>IF(DAY(NovDom1)=1,NovDom1+35,NovDom1+42)</f>
        <v>44171</v>
      </c>
      <c r="J9" s="11"/>
      <c r="K9" s="25"/>
      <c r="L9" s="26"/>
      <c r="M9" s="27"/>
      <c r="N9" s="28"/>
    </row>
    <row r="10" spans="1:14" x14ac:dyDescent="0.25">
      <c r="A10" s="2"/>
      <c r="B10" s="29"/>
      <c r="C10" s="30"/>
      <c r="D10" s="30"/>
      <c r="E10" s="30"/>
      <c r="F10" s="30"/>
      <c r="G10" s="30"/>
      <c r="H10" s="30"/>
      <c r="I10" s="30"/>
      <c r="J10" s="31"/>
      <c r="K10" s="32" t="s">
        <v>13</v>
      </c>
      <c r="L10" s="17">
        <v>3</v>
      </c>
      <c r="M10" s="33" t="s">
        <v>14</v>
      </c>
      <c r="N10" s="34"/>
    </row>
    <row r="11" spans="1:14" x14ac:dyDescent="0.25">
      <c r="A11" s="2"/>
      <c r="B11" s="35" t="s">
        <v>15</v>
      </c>
      <c r="C11" s="36"/>
      <c r="D11" s="36"/>
      <c r="E11" s="36"/>
      <c r="F11" s="36"/>
      <c r="G11" s="36"/>
      <c r="H11" s="36"/>
      <c r="I11" s="36"/>
      <c r="J11" s="37"/>
      <c r="K11" s="20"/>
      <c r="L11" s="21">
        <v>10</v>
      </c>
      <c r="M11" s="22" t="s">
        <v>16</v>
      </c>
      <c r="N11" s="23"/>
    </row>
    <row r="12" spans="1:14" x14ac:dyDescent="0.25">
      <c r="A12" s="2"/>
      <c r="B12" s="35"/>
      <c r="C12" s="36"/>
      <c r="D12" s="36"/>
      <c r="E12" s="36"/>
      <c r="F12" s="36"/>
      <c r="G12" s="36"/>
      <c r="H12" s="36"/>
      <c r="I12" s="36"/>
      <c r="J12" s="37"/>
      <c r="K12" s="20"/>
      <c r="L12" s="21">
        <v>17</v>
      </c>
      <c r="M12" s="22" t="s">
        <v>17</v>
      </c>
      <c r="N12" s="23"/>
    </row>
    <row r="13" spans="1:14" x14ac:dyDescent="0.25">
      <c r="A13" s="1"/>
      <c r="B13" s="38" t="s">
        <v>9</v>
      </c>
      <c r="C13" s="39" t="s">
        <v>13</v>
      </c>
      <c r="D13" s="40"/>
      <c r="E13" s="39" t="s">
        <v>18</v>
      </c>
      <c r="F13" s="40"/>
      <c r="G13" s="39" t="s">
        <v>19</v>
      </c>
      <c r="H13" s="40"/>
      <c r="I13" s="39" t="s">
        <v>20</v>
      </c>
      <c r="J13" s="41"/>
      <c r="K13" s="24"/>
      <c r="L13" s="21">
        <v>24</v>
      </c>
      <c r="M13" s="22" t="s">
        <v>17</v>
      </c>
      <c r="N13" s="23"/>
    </row>
    <row r="14" spans="1:14" x14ac:dyDescent="0.25">
      <c r="A14" s="1"/>
      <c r="B14" s="42"/>
      <c r="C14" s="43"/>
      <c r="D14" s="44"/>
      <c r="E14" s="43"/>
      <c r="F14" s="44"/>
      <c r="G14" s="43"/>
      <c r="H14" s="44"/>
      <c r="I14" s="43"/>
      <c r="J14" s="45"/>
      <c r="K14" s="24"/>
      <c r="L14" s="21"/>
      <c r="M14" s="22"/>
      <c r="N14" s="23"/>
    </row>
    <row r="15" spans="1:14" x14ac:dyDescent="0.25">
      <c r="A15" s="1"/>
      <c r="B15" s="46"/>
      <c r="C15" s="47"/>
      <c r="D15" s="48"/>
      <c r="E15" s="47"/>
      <c r="F15" s="48"/>
      <c r="G15" s="47"/>
      <c r="H15" s="48"/>
      <c r="I15" s="49"/>
      <c r="J15" s="50"/>
      <c r="K15" s="51"/>
      <c r="L15" s="52"/>
      <c r="M15" s="27"/>
      <c r="N15" s="28"/>
    </row>
    <row r="16" spans="1:14" x14ac:dyDescent="0.25">
      <c r="A16" s="1"/>
      <c r="B16" s="42"/>
      <c r="C16" s="43"/>
      <c r="D16" s="44"/>
      <c r="E16" s="43"/>
      <c r="F16" s="44"/>
      <c r="G16" s="43"/>
      <c r="H16" s="44"/>
      <c r="I16" s="53"/>
      <c r="J16" s="54"/>
      <c r="K16" s="55" t="s">
        <v>18</v>
      </c>
      <c r="L16" s="17">
        <v>4</v>
      </c>
      <c r="M16" s="33" t="s">
        <v>10</v>
      </c>
      <c r="N16" s="34"/>
    </row>
    <row r="17" spans="1:14" x14ac:dyDescent="0.25">
      <c r="A17" s="1"/>
      <c r="B17" s="46"/>
      <c r="C17" s="47"/>
      <c r="D17" s="48"/>
      <c r="E17" s="47"/>
      <c r="F17" s="48"/>
      <c r="G17" s="47"/>
      <c r="H17" s="48"/>
      <c r="I17" s="49"/>
      <c r="J17" s="50"/>
      <c r="K17" s="56"/>
      <c r="L17" s="21">
        <v>11</v>
      </c>
      <c r="M17" s="22" t="s">
        <v>10</v>
      </c>
      <c r="N17" s="23"/>
    </row>
    <row r="18" spans="1:14" x14ac:dyDescent="0.25">
      <c r="A18" s="1"/>
      <c r="B18" s="57"/>
      <c r="C18" s="58"/>
      <c r="D18" s="59"/>
      <c r="E18" s="58"/>
      <c r="F18" s="59"/>
      <c r="G18" s="58"/>
      <c r="H18" s="59"/>
      <c r="I18" s="58"/>
      <c r="J18" s="60"/>
      <c r="K18" s="56"/>
      <c r="L18" s="21">
        <v>18</v>
      </c>
      <c r="M18" s="22" t="s">
        <v>10</v>
      </c>
      <c r="N18" s="23"/>
    </row>
    <row r="19" spans="1:14" x14ac:dyDescent="0.25">
      <c r="A19" s="1"/>
      <c r="B19" s="46"/>
      <c r="C19" s="47"/>
      <c r="D19" s="48"/>
      <c r="E19" s="47"/>
      <c r="F19" s="48"/>
      <c r="G19" s="47"/>
      <c r="H19" s="48"/>
      <c r="I19" s="49"/>
      <c r="J19" s="50"/>
      <c r="K19" s="24"/>
      <c r="L19" s="21">
        <v>25</v>
      </c>
      <c r="M19" s="22" t="s">
        <v>10</v>
      </c>
      <c r="N19" s="23"/>
    </row>
    <row r="20" spans="1:14" x14ac:dyDescent="0.25">
      <c r="A20" s="1"/>
      <c r="B20" s="42"/>
      <c r="C20" s="43"/>
      <c r="D20" s="44"/>
      <c r="E20" s="43"/>
      <c r="F20" s="44"/>
      <c r="G20" s="43"/>
      <c r="H20" s="44"/>
      <c r="I20" s="43"/>
      <c r="J20" s="45"/>
      <c r="K20" s="24"/>
      <c r="L20" s="21"/>
      <c r="M20" s="22"/>
      <c r="N20" s="23"/>
    </row>
    <row r="21" spans="1:14" x14ac:dyDescent="0.25">
      <c r="A21" s="1"/>
      <c r="B21" s="46"/>
      <c r="C21" s="47"/>
      <c r="D21" s="48"/>
      <c r="E21" s="47"/>
      <c r="F21" s="48"/>
      <c r="G21" s="47"/>
      <c r="H21" s="48"/>
      <c r="I21" s="61"/>
      <c r="J21" s="62"/>
      <c r="K21" s="51"/>
      <c r="L21" s="52"/>
      <c r="M21" s="27"/>
      <c r="N21" s="28"/>
    </row>
    <row r="22" spans="1:14" x14ac:dyDescent="0.25">
      <c r="A22" s="1"/>
      <c r="B22" s="42"/>
      <c r="C22" s="43"/>
      <c r="D22" s="44"/>
      <c r="E22" s="43"/>
      <c r="F22" s="44"/>
      <c r="G22" s="43"/>
      <c r="H22" s="44"/>
      <c r="I22" s="43"/>
      <c r="J22" s="45"/>
      <c r="K22" s="55" t="s">
        <v>19</v>
      </c>
      <c r="L22" s="17">
        <v>5</v>
      </c>
      <c r="M22" s="33" t="s">
        <v>10</v>
      </c>
      <c r="N22" s="34"/>
    </row>
    <row r="23" spans="1:14" x14ac:dyDescent="0.25">
      <c r="A23" s="1"/>
      <c r="B23" s="46"/>
      <c r="C23" s="47"/>
      <c r="D23" s="48"/>
      <c r="E23" s="47"/>
      <c r="F23" s="48"/>
      <c r="G23" s="47"/>
      <c r="H23" s="48"/>
      <c r="I23" s="49"/>
      <c r="J23" s="50"/>
      <c r="K23" s="56"/>
      <c r="L23" s="21">
        <v>12</v>
      </c>
      <c r="M23" s="22" t="s">
        <v>10</v>
      </c>
      <c r="N23" s="23"/>
    </row>
    <row r="24" spans="1:14" x14ac:dyDescent="0.25">
      <c r="A24" s="1"/>
      <c r="B24" s="42"/>
      <c r="C24" s="43"/>
      <c r="D24" s="44"/>
      <c r="E24" s="43"/>
      <c r="F24" s="44"/>
      <c r="G24" s="43"/>
      <c r="H24" s="44"/>
      <c r="I24" s="43"/>
      <c r="J24" s="45"/>
      <c r="K24" s="56"/>
      <c r="L24" s="21">
        <v>19</v>
      </c>
      <c r="M24" s="22" t="s">
        <v>10</v>
      </c>
      <c r="N24" s="23"/>
    </row>
    <row r="25" spans="1:14" x14ac:dyDescent="0.25">
      <c r="A25" s="1"/>
      <c r="B25" s="46"/>
      <c r="C25" s="47"/>
      <c r="D25" s="48"/>
      <c r="E25" s="47"/>
      <c r="F25" s="48"/>
      <c r="G25" s="47"/>
      <c r="H25" s="48"/>
      <c r="I25" s="49"/>
      <c r="J25" s="50"/>
      <c r="K25" s="56"/>
      <c r="L25" s="21">
        <v>26</v>
      </c>
      <c r="M25" s="22" t="s">
        <v>21</v>
      </c>
      <c r="N25" s="23"/>
    </row>
    <row r="26" spans="1:14" x14ac:dyDescent="0.25">
      <c r="A26" s="1"/>
      <c r="B26" s="42"/>
      <c r="C26" s="43"/>
      <c r="D26" s="44"/>
      <c r="E26" s="43"/>
      <c r="F26" s="44"/>
      <c r="G26" s="43"/>
      <c r="H26" s="44"/>
      <c r="I26" s="43"/>
      <c r="J26" s="45"/>
      <c r="K26" s="24"/>
      <c r="L26" s="21"/>
      <c r="M26" s="22"/>
      <c r="N26" s="23"/>
    </row>
    <row r="27" spans="1:14" x14ac:dyDescent="0.25">
      <c r="A27" s="1"/>
      <c r="B27" s="46"/>
      <c r="C27" s="47"/>
      <c r="D27" s="48"/>
      <c r="E27" s="47"/>
      <c r="F27" s="48"/>
      <c r="G27" s="47"/>
      <c r="H27" s="48"/>
      <c r="I27" s="49"/>
      <c r="J27" s="50"/>
      <c r="K27" s="51"/>
      <c r="L27" s="52"/>
      <c r="M27" s="27"/>
      <c r="N27" s="28"/>
    </row>
    <row r="28" spans="1:14" x14ac:dyDescent="0.25">
      <c r="A28" s="1"/>
      <c r="B28" s="42"/>
      <c r="C28" s="43"/>
      <c r="D28" s="44"/>
      <c r="E28" s="43"/>
      <c r="F28" s="44"/>
      <c r="G28" s="43"/>
      <c r="H28" s="44"/>
      <c r="I28" s="43"/>
      <c r="J28" s="45"/>
      <c r="K28" s="32" t="s">
        <v>20</v>
      </c>
      <c r="L28" s="17"/>
      <c r="M28" s="33"/>
      <c r="N28" s="34"/>
    </row>
    <row r="29" spans="1:14" x14ac:dyDescent="0.25">
      <c r="A29" s="1"/>
      <c r="B29" s="46"/>
      <c r="C29" s="47"/>
      <c r="D29" s="48"/>
      <c r="E29" s="47"/>
      <c r="F29" s="48"/>
      <c r="G29" s="47"/>
      <c r="H29" s="48"/>
      <c r="I29" s="47"/>
      <c r="J29" s="63"/>
      <c r="K29" s="20"/>
      <c r="L29" s="21">
        <v>6</v>
      </c>
      <c r="M29" s="22" t="s">
        <v>22</v>
      </c>
      <c r="N29" s="23"/>
    </row>
    <row r="30" spans="1:14" x14ac:dyDescent="0.25">
      <c r="A30" s="1"/>
      <c r="B30" s="64"/>
      <c r="C30" s="65"/>
      <c r="D30" s="65"/>
      <c r="E30" s="65"/>
      <c r="F30" s="65"/>
      <c r="G30" s="65"/>
      <c r="H30" s="65"/>
      <c r="I30" s="65"/>
      <c r="J30" s="66"/>
      <c r="K30" s="20"/>
      <c r="L30" s="21">
        <v>13</v>
      </c>
      <c r="M30" s="67" t="s">
        <v>23</v>
      </c>
      <c r="N30" s="68"/>
    </row>
    <row r="31" spans="1:14" x14ac:dyDescent="0.25">
      <c r="A31" s="1"/>
      <c r="B31" s="64"/>
      <c r="C31" s="65"/>
      <c r="D31" s="65"/>
      <c r="E31" s="65"/>
      <c r="F31" s="65"/>
      <c r="G31" s="65"/>
      <c r="H31" s="65"/>
      <c r="I31" s="65"/>
      <c r="J31" s="66"/>
      <c r="K31" s="20"/>
      <c r="L31" s="21">
        <v>20</v>
      </c>
      <c r="M31" s="67" t="s">
        <v>10</v>
      </c>
      <c r="N31" s="68"/>
    </row>
    <row r="32" spans="1:14" x14ac:dyDescent="0.25">
      <c r="A32" s="1"/>
      <c r="B32" s="64"/>
      <c r="C32" s="65"/>
      <c r="D32" s="65"/>
      <c r="E32" s="65"/>
      <c r="F32" s="65"/>
      <c r="G32" s="65"/>
      <c r="H32" s="65"/>
      <c r="I32" s="65"/>
      <c r="J32" s="66"/>
      <c r="K32" s="20"/>
      <c r="L32" s="21">
        <v>27</v>
      </c>
      <c r="M32" s="67" t="s">
        <v>24</v>
      </c>
      <c r="N32" s="68"/>
    </row>
    <row r="33" spans="1:14" x14ac:dyDescent="0.25">
      <c r="A33" s="1"/>
      <c r="B33" s="69" t="s">
        <v>25</v>
      </c>
      <c r="C33" s="70"/>
      <c r="D33" s="70"/>
      <c r="E33" s="70"/>
      <c r="F33" s="70"/>
      <c r="G33" s="70"/>
      <c r="H33" s="70"/>
      <c r="I33" s="70"/>
      <c r="J33" s="71"/>
      <c r="K33" s="20"/>
      <c r="L33" s="21"/>
      <c r="M33" s="22"/>
      <c r="N33" s="23"/>
    </row>
    <row r="34" spans="1:14" x14ac:dyDescent="0.25">
      <c r="A34" s="1"/>
      <c r="B34" s="72"/>
      <c r="C34" s="73"/>
      <c r="D34" s="73"/>
      <c r="E34" s="73"/>
      <c r="F34" s="73"/>
      <c r="G34" s="73"/>
      <c r="H34" s="73"/>
      <c r="I34" s="73"/>
      <c r="J34" s="74"/>
      <c r="K34" s="32" t="s">
        <v>26</v>
      </c>
      <c r="L34" s="21">
        <v>28</v>
      </c>
      <c r="M34" s="22" t="s">
        <v>27</v>
      </c>
      <c r="N34" s="23"/>
    </row>
    <row r="35" spans="1:14" x14ac:dyDescent="0.25">
      <c r="A35" s="1"/>
      <c r="B35" s="72"/>
      <c r="C35" s="73"/>
      <c r="D35" s="73"/>
      <c r="E35" s="73"/>
      <c r="F35" s="73"/>
      <c r="G35" s="73"/>
      <c r="H35" s="73"/>
      <c r="I35" s="73"/>
      <c r="J35" s="74"/>
      <c r="K35" s="20"/>
      <c r="L35" s="21"/>
      <c r="M35" s="22"/>
      <c r="N35" s="23"/>
    </row>
    <row r="36" spans="1:14" x14ac:dyDescent="0.25">
      <c r="A36" s="1"/>
      <c r="B36" s="75"/>
      <c r="C36" s="76"/>
      <c r="D36" s="76"/>
      <c r="E36" s="76"/>
      <c r="F36" s="76"/>
      <c r="G36" s="76"/>
      <c r="H36" s="76"/>
      <c r="I36" s="76"/>
      <c r="J36" s="77"/>
      <c r="K36" s="20"/>
      <c r="L36" s="78"/>
      <c r="M36" s="79"/>
      <c r="N36" s="80"/>
    </row>
    <row r="37" spans="1:14" ht="15.75" x14ac:dyDescent="0.25">
      <c r="A37" s="1"/>
      <c r="B37" s="81"/>
      <c r="C37" s="82"/>
      <c r="D37" s="83"/>
      <c r="E37" s="82"/>
      <c r="F37" s="83"/>
      <c r="G37" s="82"/>
      <c r="H37" s="83"/>
      <c r="I37" s="84"/>
      <c r="J37" s="85"/>
      <c r="K37" s="20"/>
      <c r="L37" s="86"/>
      <c r="M37" s="87"/>
      <c r="N37" s="88"/>
    </row>
    <row r="38" spans="1:14" ht="15.75" x14ac:dyDescent="0.25">
      <c r="A38" s="1"/>
      <c r="B38" s="65"/>
      <c r="C38" s="65"/>
      <c r="D38" s="65"/>
      <c r="E38" s="65"/>
      <c r="F38" s="65"/>
      <c r="G38" s="65"/>
      <c r="H38" s="65"/>
      <c r="I38" s="89"/>
      <c r="J38" s="89"/>
      <c r="K38" s="90"/>
      <c r="L38" s="91"/>
      <c r="M38" s="92"/>
      <c r="N38" s="92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32" t="s">
        <v>28</v>
      </c>
      <c r="L39" s="93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20"/>
      <c r="L40" s="93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20"/>
      <c r="M41" s="1"/>
      <c r="N41" s="1"/>
    </row>
  </sheetData>
  <mergeCells count="113">
    <mergeCell ref="M37:N37"/>
    <mergeCell ref="K39:K41"/>
    <mergeCell ref="M29:N29"/>
    <mergeCell ref="B33:J35"/>
    <mergeCell ref="M33:N33"/>
    <mergeCell ref="K34:K37"/>
    <mergeCell ref="M34:N34"/>
    <mergeCell ref="M35:N35"/>
    <mergeCell ref="C37:D37"/>
    <mergeCell ref="E37:F37"/>
    <mergeCell ref="G37:H37"/>
    <mergeCell ref="I37:J37"/>
    <mergeCell ref="C28:D28"/>
    <mergeCell ref="E28:F28"/>
    <mergeCell ref="G28:H28"/>
    <mergeCell ref="I28:J28"/>
    <mergeCell ref="K28:K33"/>
    <mergeCell ref="M28:N28"/>
    <mergeCell ref="C29:D29"/>
    <mergeCell ref="E29:F29"/>
    <mergeCell ref="G29:H29"/>
    <mergeCell ref="I29:J29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9" priority="4" stopIfTrue="1">
      <formula>DAY(C4)&gt;8</formula>
    </cfRule>
  </conditionalFormatting>
  <conditionalFormatting sqref="C8:I10">
    <cfRule type="expression" dxfId="7" priority="3" stopIfTrue="1">
      <formula>AND(DAY(C8)&gt;=1,DAY(C8)&lt;=15)</formula>
    </cfRule>
  </conditionalFormatting>
  <conditionalFormatting sqref="C4:I9">
    <cfRule type="expression" dxfId="5" priority="5">
      <formula>VLOOKUP(DAY(C4),DíasDeTareas,1,FALSE)=DAY(C4)</formula>
    </cfRule>
  </conditionalFormatting>
  <conditionalFormatting sqref="B14:J32 B37:J38">
    <cfRule type="expression" dxfId="3" priority="2">
      <formula>B14&lt;&gt;""</formula>
    </cfRule>
  </conditionalFormatting>
  <conditionalFormatting sqref="B33">
    <cfRule type="expression" dxfId="1" priority="1">
      <formula>B33&lt;&gt;""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2020-12-01T18:01:22Z</dcterms:created>
  <dcterms:modified xsi:type="dcterms:W3CDTF">2020-12-01T18:05:13Z</dcterms:modified>
</cp:coreProperties>
</file>